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60" yWindow="65371" windowWidth="14115" windowHeight="11655" tabRatio="698" firstSheet="3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<sst xmlns="http://schemas.openxmlformats.org/spreadsheetml/2006/main" count="1040" uniqueCount="72">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</sst>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61">
      <pane xSplit="1" topLeftCell="B1" activePane="topRight" state="frozen"/>
      <selection pane="topLeft" activeCell="A1" sqref="A1"/>
      <selection pane="topRight" activeCell="L55" sqref="L5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29091.850000000013</v>
      </c>
      <c r="AF7" s="54"/>
      <c r="AG7" s="40"/>
    </row>
    <row r="8" spans="1:55" ht="18" customHeight="1">
      <c r="A8" s="47" t="s">
        <v>30</v>
      </c>
      <c r="B8" s="33">
        <f>SUM(E8:AB8)</f>
        <v>32504.7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159055.44000000006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161623.99403000003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74186.1</v>
      </c>
      <c r="AG9" s="69">
        <f>AG10+AG15+AG24+AG33+AG47+AG52+AG54+AG61+AG62+AG71+AG72+AG76+AG88+AG81+AG83+AG82+AG69+AG89+AG91+AG90+AG70+AG40+AG92</f>
        <v>246968.41951999997</v>
      </c>
      <c r="AH9" s="41"/>
      <c r="AI9" s="41"/>
    </row>
    <row r="10" spans="1:34" ht="15.75">
      <c r="A10" s="4" t="s">
        <v>4</v>
      </c>
      <c r="B10" s="144">
        <f>15343.297+260+352</f>
        <v>15955.297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6533.1</v>
      </c>
      <c r="AG10" s="72">
        <f>B10+C10-AF10</f>
        <v>14343.196999999998</v>
      </c>
      <c r="AH10" s="18"/>
    </row>
    <row r="11" spans="1:34" ht="15.75">
      <c r="A11" s="3" t="s">
        <v>5</v>
      </c>
      <c r="B11" s="144">
        <v>14535.475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6021.299999999999</v>
      </c>
      <c r="AG11" s="72">
        <f>B11+C11-AF11</f>
        <v>11967.195000000003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43.2</v>
      </c>
      <c r="AG12" s="72">
        <f>B12+C12-AF12</f>
        <v>332.54999999999995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468.6000000000003</v>
      </c>
      <c r="AG14" s="72">
        <f>AG10-AG11-AG12-AG13</f>
        <v>2043.451999999995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22196.100000000002</v>
      </c>
      <c r="AG15" s="72">
        <f aca="true" t="shared" si="3" ref="AG15:AG31">B15+C15-AF15</f>
        <v>70680.73977999999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9356</v>
      </c>
      <c r="AG16" s="115">
        <f t="shared" si="3"/>
        <v>17052.699999999997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20995.6</v>
      </c>
      <c r="AG17" s="72">
        <f t="shared" si="3"/>
        <v>46951.12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30.299999999999997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588.2</v>
      </c>
      <c r="AG19" s="72">
        <f t="shared" si="3"/>
        <v>7286.3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189.5</v>
      </c>
      <c r="AG20" s="72">
        <f t="shared" si="3"/>
        <v>2487.3500000000004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1493.1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422.80000000000217</v>
      </c>
      <c r="AG23" s="72">
        <f>B23+C23-AF23</f>
        <v>12340.660779999998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10563.3</v>
      </c>
      <c r="AG24" s="72">
        <f t="shared" si="3"/>
        <v>30757.92099999999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9517.699999999999</v>
      </c>
      <c r="AG25" s="115">
        <f t="shared" si="3"/>
        <v>7034.9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10563.3</v>
      </c>
      <c r="AG32" s="72">
        <f>AG24</f>
        <v>30757.92099999999</v>
      </c>
    </row>
    <row r="33" spans="1:33" ht="15" customHeight="1">
      <c r="A33" s="4" t="s">
        <v>8</v>
      </c>
      <c r="B33" s="144">
        <v>288.06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1157.1</v>
      </c>
      <c r="AG33" s="72">
        <f aca="true" t="shared" si="6" ref="AG33:AG38">B33+C33-AF33</f>
        <v>1745.4499999999998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82.4</v>
      </c>
      <c r="AG34" s="72">
        <f t="shared" si="6"/>
        <v>291.81999999999994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0.5</v>
      </c>
      <c r="AG36" s="72">
        <f t="shared" si="6"/>
        <v>20.599999999999998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25.75999999999998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223.6999999999999</v>
      </c>
      <c r="AG39" s="72">
        <f>AG33-AG34-AG36-AG38-AG35-AG37</f>
        <v>147.87999999999965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360.8</v>
      </c>
      <c r="AG40" s="72">
        <f aca="true" t="shared" si="8" ref="AG40:AG45">B40+C40-AF40</f>
        <v>954.8919999999998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318.9</v>
      </c>
      <c r="AG41" s="72">
        <f t="shared" si="8"/>
        <v>863.084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</v>
      </c>
      <c r="AG44" s="72">
        <f t="shared" si="8"/>
        <v>57.49399999999999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40.900000000000034</v>
      </c>
      <c r="AG46" s="72">
        <f>AG40-AG41-AG42-AG43-AG44-AG45</f>
        <v>17.113999999999898</v>
      </c>
    </row>
    <row r="47" spans="1:33" ht="17.25" customHeight="1">
      <c r="A47" s="4" t="s">
        <v>43</v>
      </c>
      <c r="B47" s="149">
        <f>940.2+10.6</f>
        <v>950.8000000000001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390.1</v>
      </c>
      <c r="AG47" s="72">
        <f>B47+C47-AF47</f>
        <v>1941.9942299999966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19.7</v>
      </c>
      <c r="AG48" s="72">
        <f>B48+C48-AF48</f>
        <v>79.24999999999999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314.5</v>
      </c>
      <c r="AG49" s="72">
        <f>B49+C49-AF49</f>
        <v>1056.4739000000002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352.1231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55.90000000000001</v>
      </c>
      <c r="AG51" s="72">
        <f>AG47-AG49-AG48</f>
        <v>806.2703299999964</v>
      </c>
    </row>
    <row r="52" spans="1:33" ht="15" customHeight="1">
      <c r="A52" s="4" t="s">
        <v>0</v>
      </c>
      <c r="B52" s="144">
        <f>4439.2-1414.2</f>
        <v>3025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1292.3</v>
      </c>
      <c r="AG52" s="72">
        <f aca="true" t="shared" si="11" ref="AG52:AG59">B52+C52-AF52</f>
        <v>7015.112260000001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74.6</v>
      </c>
      <c r="AG53" s="72">
        <f t="shared" si="11"/>
        <v>1117.8740000000003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936.3</v>
      </c>
      <c r="AG54" s="72">
        <f t="shared" si="11"/>
        <v>2643.334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426.8</v>
      </c>
      <c r="AG55" s="72">
        <f t="shared" si="11"/>
        <v>1065.474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2.5</v>
      </c>
      <c r="AG57" s="72">
        <f t="shared" si="11"/>
        <v>61.57300000000012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506.99999999999994</v>
      </c>
      <c r="AG60" s="72">
        <f>AG54-AG55-AG57-AG59-AG56-AG58</f>
        <v>1516.2869999999998</v>
      </c>
    </row>
    <row r="61" spans="1:33" ht="15" customHeight="1">
      <c r="A61" s="4" t="s">
        <v>10</v>
      </c>
      <c r="B61" s="144">
        <v>87.5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22</v>
      </c>
      <c r="AG61" s="72">
        <f aca="true" t="shared" si="14" ref="AG61:AG67">B61+C61-AF61</f>
        <v>861.9</v>
      </c>
    </row>
    <row r="62" spans="1:33" s="18" customFormat="1" ht="15" customHeight="1">
      <c r="A62" s="108" t="s">
        <v>11</v>
      </c>
      <c r="B62" s="144">
        <f>2976+7.1</f>
        <v>2983.1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1102.4</v>
      </c>
      <c r="AG62" s="72">
        <f t="shared" si="14"/>
        <v>6422.700000000001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716.3</v>
      </c>
      <c r="AG63" s="72">
        <f t="shared" si="14"/>
        <v>2239.4490000000005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16.2</v>
      </c>
      <c r="AG65" s="72">
        <f t="shared" si="14"/>
        <v>219.15000000000003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1.9</v>
      </c>
      <c r="AG66" s="72">
        <f t="shared" si="14"/>
        <v>180.23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1090.0200000000002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367.00000000000006</v>
      </c>
      <c r="AG68" s="72">
        <f>AG62-AG63-AG66-AG67-AG65-AG64</f>
        <v>3669.371</v>
      </c>
    </row>
    <row r="69" spans="1:33" ht="31.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2083.6</v>
      </c>
      <c r="AG69" s="130">
        <f aca="true" t="shared" si="16" ref="AG69:AG92">B69+C69-AF69</f>
        <v>2648.8389999999995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211.89999999999998</v>
      </c>
      <c r="AG72" s="130">
        <f t="shared" si="16"/>
        <v>4131.1</v>
      </c>
      <c r="AH72" s="86">
        <f>AG72+AG69+AG76+AG91+AG83+AG88</f>
        <v>7682.17925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3.6</v>
      </c>
      <c r="AG75" s="130">
        <f t="shared" si="16"/>
        <v>403.19999999999993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87.2</v>
      </c>
      <c r="AG76" s="130">
        <f t="shared" si="16"/>
        <v>252.2402499999999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48.2</v>
      </c>
      <c r="AG77" s="130">
        <f t="shared" si="16"/>
        <v>73.49999999999999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</f>
        <v>10201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10122.999999999998</v>
      </c>
      <c r="AG89" s="72">
        <f t="shared" si="16"/>
        <v>1955.8999999999996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31891-3950+280-1580</f>
        <v>26641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15915</v>
      </c>
      <c r="AG92" s="72">
        <f t="shared" si="16"/>
        <v>96711.9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161623.99403000003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74186.1</v>
      </c>
      <c r="AG94" s="84">
        <f>AG10+AG15+AG24+AG33+AG47+AG52+AG54+AG61+AG62+AG69+AG71+AG72+AG76+AG81+AG82+AG83+AG88+AG89+AG90+AG91+AG70+AG40+AG92</f>
        <v>246968.41951999997</v>
      </c>
    </row>
    <row r="95" spans="1:33" ht="15.75">
      <c r="A95" s="3" t="s">
        <v>5</v>
      </c>
      <c r="B95" s="22">
        <f>B11+B17+B26+B34+B55+B63+B73+B41+B77+B48</f>
        <v>69705.15999999999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28629.199999999997</v>
      </c>
      <c r="AG95" s="71">
        <f>B95+C95-AF95</f>
        <v>63576.29199999999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386.2</v>
      </c>
      <c r="AG96" s="71">
        <f>B96+C96-AF96</f>
        <v>4800.570999999999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</v>
      </c>
      <c r="AG97" s="71">
        <f>B97+C97-AF97</f>
        <v>34.9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604.4</v>
      </c>
      <c r="AG98" s="71">
        <f>B98+C98-AF98</f>
        <v>7524.536000000001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1168.6</v>
      </c>
      <c r="AG99" s="71">
        <f>B99+C99-AF99</f>
        <v>4345.937899999999</v>
      </c>
    </row>
    <row r="100" spans="1:33" ht="12.75">
      <c r="A100" s="1" t="s">
        <v>35</v>
      </c>
      <c r="B100" s="2">
        <f aca="true" t="shared" si="24" ref="B100:AD100">B94-B95-B96-B97-B98-B99</f>
        <v>85944.77313000005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43396.70000000001</v>
      </c>
      <c r="AG100" s="85">
        <f>AG94-AG95-AG96-AG97-AG98-AG99</f>
        <v>166686.18262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2018-09-07T09:33:44Z</cp:lastPrinted>
  <dcterms:created xsi:type="dcterms:W3CDTF">2002-11-05T08:53:00Z</dcterms:created>
  <dcterms:modified xsi:type="dcterms:W3CDTF">2018-09-14T08:39:00Z</dcterms:modified>
  <cp:category/>
  <cp:version/>
  <cp:contentType/>
  <cp:contentStatus/>
</cp:coreProperties>
</file>